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anagement\_Shared\Executive Support Officers\Kim\LGOIMA\Justin Adams\Funding applications\"/>
    </mc:Choice>
  </mc:AlternateContent>
  <bookViews>
    <workbookView xWindow="0" yWindow="0" windowWidth="14625" windowHeight="10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5" i="1"/>
  <c r="H34" i="1" l="1"/>
  <c r="K34" i="1" s="1"/>
  <c r="H33" i="1" l="1"/>
  <c r="K33" i="1" s="1"/>
  <c r="H32" i="1"/>
  <c r="K32" i="1" s="1"/>
  <c r="H9" i="1"/>
  <c r="K9" i="1" s="1"/>
  <c r="H23" i="1" l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K23" i="1" l="1"/>
  <c r="H29" i="1" l="1"/>
  <c r="K29" i="1" s="1"/>
  <c r="H30" i="1"/>
  <c r="K30" i="1" s="1"/>
  <c r="H24" i="1"/>
  <c r="K24" i="1" s="1"/>
  <c r="H12" i="1"/>
  <c r="H6" i="1"/>
  <c r="K6" i="1" s="1"/>
  <c r="H4" i="1"/>
  <c r="K4" i="1" s="1"/>
  <c r="H2" i="1"/>
  <c r="H36" i="1" l="1"/>
  <c r="K2" i="1"/>
  <c r="K36" i="1" s="1"/>
</calcChain>
</file>

<file path=xl/sharedStrings.xml><?xml version="1.0" encoding="utf-8"?>
<sst xmlns="http://schemas.openxmlformats.org/spreadsheetml/2006/main" count="68" uniqueCount="59">
  <si>
    <t>Council Projects</t>
  </si>
  <si>
    <t>Other funding</t>
  </si>
  <si>
    <t>Rotorua Lakefront project</t>
  </si>
  <si>
    <t>Cultural overlay</t>
  </si>
  <si>
    <t>Whakarewarewa Forest project</t>
  </si>
  <si>
    <t>Museum EQ strengthening &amp; redevelopment</t>
  </si>
  <si>
    <t>Museum exhibition development</t>
  </si>
  <si>
    <t>Roading and land development (recipients RLC, NW &amp; Waka Kotahi)</t>
  </si>
  <si>
    <t>Taniwha Springs water supply</t>
  </si>
  <si>
    <t>TOTAL FUNDING</t>
  </si>
  <si>
    <t>MBIE-PGF</t>
  </si>
  <si>
    <t>Covid recovery</t>
  </si>
  <si>
    <t>MCH</t>
  </si>
  <si>
    <t>Govt Funder</t>
  </si>
  <si>
    <t>Govt Funding Amount</t>
  </si>
  <si>
    <t>Other Funding Amount</t>
  </si>
  <si>
    <t>Rotorua Trust</t>
  </si>
  <si>
    <t>Glen Family Foundation</t>
  </si>
  <si>
    <t>Four Winds</t>
  </si>
  <si>
    <t>Pub Charity</t>
  </si>
  <si>
    <t>Grass Roots</t>
  </si>
  <si>
    <t>Lion Foundation</t>
  </si>
  <si>
    <t>SHMPAC Theatre Services</t>
  </si>
  <si>
    <t>Govt Funding approved</t>
  </si>
  <si>
    <t>- NZTA - Te Ngae Rd upgrade</t>
  </si>
  <si>
    <t>- Stormwater</t>
  </si>
  <si>
    <t>- Local Rd Upgrades</t>
  </si>
  <si>
    <t>MBIE - Covid recovery</t>
  </si>
  <si>
    <t xml:space="preserve">CIP (Shovel Ready Funding $55m) made up of:
</t>
  </si>
  <si>
    <t>Infrastructure</t>
  </si>
  <si>
    <t>IAF</t>
  </si>
  <si>
    <t>MFE</t>
  </si>
  <si>
    <t>Tarawera Sewerage Scheme</t>
  </si>
  <si>
    <t>Rotoiti/Rotoma sewerage scheme</t>
  </si>
  <si>
    <t>MOH</t>
  </si>
  <si>
    <t>BOPRC</t>
  </si>
  <si>
    <t>Lottery Significant Projects</t>
  </si>
  <si>
    <t>Lottery Community Facilities</t>
  </si>
  <si>
    <t>Responsible Camping 2019/20</t>
  </si>
  <si>
    <t>MBIE</t>
  </si>
  <si>
    <t>Responsible Camping 2021/22</t>
  </si>
  <si>
    <t>Tarawera Landing Reserve</t>
  </si>
  <si>
    <t>Ministry of Education</t>
  </si>
  <si>
    <t>Resource-Iwi Partnerships relating to Rotorua civil defence</t>
  </si>
  <si>
    <t>National Emergency Management Agency</t>
  </si>
  <si>
    <t xml:space="preserve">Kai Co-ordination </t>
  </si>
  <si>
    <t>MSD</t>
  </si>
  <si>
    <t>Grassrootas</t>
  </si>
  <si>
    <t>Aquatic Centre  50m pool &amp; outdoor change</t>
  </si>
  <si>
    <t>Bay Trust</t>
  </si>
  <si>
    <t>Ministry of Treaty Settlements</t>
  </si>
  <si>
    <t>Pukehangi West Stormwater</t>
  </si>
  <si>
    <t>DIA</t>
  </si>
  <si>
    <t>Rotoehu WasteWater</t>
  </si>
  <si>
    <t>MBIE-TIF</t>
  </si>
  <si>
    <t>Learninig in the classroom 2022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</si>
  <si>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MBIE-PGF</t>
    </r>
  </si>
  <si>
    <t>Total Funding Committed</t>
  </si>
  <si>
    <t xml:space="preserve">Total Govt Funding Committed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</si>
</sst>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9FDDF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B968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10" borderId="1" xfId="0" applyFont="1" applyFill="1" applyBorder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1" applyNumberFormat="1" applyFont="1" applyFill="1" applyBorder="1" applyAlignment="1">
      <alignment horizontal="left" vertical="center" wrapText="1" indent="5"/>
    </xf>
    <xf numFmtId="1" fontId="3" fillId="5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64" fontId="3" fillId="9" borderId="1" xfId="1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4" fillId="9" borderId="1" xfId="1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top" wrapText="1"/>
    </xf>
    <xf numFmtId="6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 indent="5"/>
    </xf>
    <xf numFmtId="0" fontId="4" fillId="13" borderId="1" xfId="0" applyFont="1" applyFill="1" applyBorder="1" applyAlignment="1">
      <alignment horizontal="left" vertical="center" wrapText="1"/>
    </xf>
    <xf numFmtId="0" fontId="3" fillId="13" borderId="1" xfId="0" applyNumberFormat="1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164" fontId="3" fillId="13" borderId="1" xfId="1" applyNumberFormat="1" applyFont="1" applyFill="1" applyBorder="1" applyAlignment="1">
      <alignment vertical="center" wrapText="1"/>
    </xf>
    <xf numFmtId="164" fontId="4" fillId="13" borderId="1" xfId="0" applyNumberFormat="1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164" fontId="4" fillId="13" borderId="1" xfId="1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horizontal="left" vertical="center" wrapText="1"/>
    </xf>
    <xf numFmtId="164" fontId="4" fillId="12" borderId="1" xfId="1" applyNumberFormat="1" applyFont="1" applyFill="1" applyBorder="1" applyAlignment="1">
      <alignment vertical="center" wrapText="1"/>
    </xf>
    <xf numFmtId="0" fontId="7" fillId="12" borderId="1" xfId="0" quotePrefix="1" applyFont="1" applyFill="1" applyBorder="1" applyAlignment="1">
      <alignment vertical="center" wrapText="1"/>
    </xf>
    <xf numFmtId="164" fontId="3" fillId="12" borderId="1" xfId="1" applyNumberFormat="1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164" fontId="3" fillId="7" borderId="1" xfId="1" applyNumberFormat="1" applyFont="1" applyFill="1" applyBorder="1" applyAlignment="1">
      <alignment vertical="center" wrapText="1"/>
    </xf>
    <xf numFmtId="164" fontId="4" fillId="7" borderId="1" xfId="1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164" fontId="3" fillId="7" borderId="1" xfId="1" applyNumberFormat="1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left" vertical="center" wrapText="1"/>
    </xf>
    <xf numFmtId="164" fontId="4" fillId="7" borderId="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164" fontId="3" fillId="6" borderId="1" xfId="1" applyNumberFormat="1" applyFont="1" applyFill="1" applyBorder="1" applyAlignment="1">
      <alignment vertical="center" wrapText="1"/>
    </xf>
    <xf numFmtId="164" fontId="4" fillId="6" borderId="1" xfId="1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164" fontId="3" fillId="8" borderId="1" xfId="1" applyNumberFormat="1" applyFont="1" applyFill="1" applyBorder="1" applyAlignment="1">
      <alignment vertical="center" wrapText="1"/>
    </xf>
    <xf numFmtId="164" fontId="4" fillId="8" borderId="1" xfId="1" applyNumberFormat="1" applyFont="1" applyFill="1" applyBorder="1" applyAlignment="1">
      <alignment vertical="center" wrapText="1"/>
    </xf>
    <xf numFmtId="0" fontId="4" fillId="11" borderId="5" xfId="0" applyFont="1" applyFill="1" applyBorder="1" applyAlignment="1">
      <alignment vertical="center" wrapText="1"/>
    </xf>
    <xf numFmtId="164" fontId="4" fillId="11" borderId="5" xfId="1" applyNumberFormat="1" applyFont="1" applyFill="1" applyBorder="1" applyAlignment="1">
      <alignment vertical="center" wrapText="1"/>
    </xf>
    <xf numFmtId="0" fontId="4" fillId="0" borderId="0" xfId="0" applyFont="1"/>
    <xf numFmtId="0" fontId="9" fillId="0" borderId="0" xfId="0" applyFont="1"/>
    <xf numFmtId="164" fontId="3" fillId="0" borderId="0" xfId="0" applyNumberFormat="1" applyFont="1"/>
    <xf numFmtId="1" fontId="3" fillId="2" borderId="1" xfId="0" applyNumberFormat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164" fontId="4" fillId="7" borderId="2" xfId="1" applyNumberFormat="1" applyFont="1" applyFill="1" applyBorder="1" applyAlignment="1">
      <alignment horizontal="center" vertical="center" wrapText="1"/>
    </xf>
    <xf numFmtId="164" fontId="4" fillId="7" borderId="3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top" wrapText="1"/>
    </xf>
    <xf numFmtId="164" fontId="4" fillId="12" borderId="1" xfId="0" applyNumberFormat="1" applyFont="1" applyFill="1" applyBorder="1" applyAlignment="1">
      <alignment vertical="center" wrapText="1"/>
    </xf>
    <xf numFmtId="6" fontId="4" fillId="12" borderId="1" xfId="0" applyNumberFormat="1" applyFont="1" applyFill="1" applyBorder="1" applyAlignment="1">
      <alignment vertical="center" wrapText="1"/>
    </xf>
    <xf numFmtId="164" fontId="4" fillId="9" borderId="4" xfId="1" applyNumberFormat="1" applyFont="1" applyFill="1" applyBorder="1" applyAlignment="1">
      <alignment horizontal="center" vertical="center" wrapText="1"/>
    </xf>
    <xf numFmtId="164" fontId="4" fillId="12" borderId="2" xfId="1" applyNumberFormat="1" applyFont="1" applyFill="1" applyBorder="1" applyAlignment="1">
      <alignment horizontal="center" vertical="center" wrapText="1"/>
    </xf>
    <xf numFmtId="164" fontId="4" fillId="12" borderId="4" xfId="1" applyNumberFormat="1" applyFont="1" applyFill="1" applyBorder="1" applyAlignment="1">
      <alignment horizontal="center" vertical="center" wrapText="1"/>
    </xf>
    <xf numFmtId="164" fontId="4" fillId="12" borderId="3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L37"/>
  <sheetViews>
    <sheetView tabSelected="1" topLeftCell="D1" zoomScale="90" zoomScaleNormal="90" workbookViewId="0">
      <pane xSplit="1" ySplit="1" topLeftCell="E2" activePane="bottomRight" state="frozen"/>
      <selection activeCell="D1" sqref="D1"/>
      <selection pane="topRight" activeCell="E1" sqref="E1"/>
      <selection pane="bottomLeft" activeCell="D2" sqref="D2"/>
      <selection pane="bottomRight" activeCell="O30" sqref="O30"/>
    </sheetView>
  </sheetViews>
  <sheetFormatPr defaultRowHeight="12.75" x14ac:dyDescent="0.2"/>
  <cols>
    <col min="1" max="3" width="9.140625" style="2"/>
    <col min="4" max="4" width="43.140625" style="56" customWidth="1"/>
    <col min="5" max="5" width="10.28515625" style="2" customWidth="1"/>
    <col min="6" max="6" width="40.140625" style="2" bestFit="1" customWidth="1"/>
    <col min="7" max="7" width="15.28515625" style="2" bestFit="1" customWidth="1"/>
    <col min="8" max="8" width="13.7109375" style="56" bestFit="1" customWidth="1"/>
    <col min="9" max="9" width="18.28515625" style="2" bestFit="1" customWidth="1"/>
    <col min="10" max="10" width="15.28515625" style="2" bestFit="1" customWidth="1"/>
    <col min="11" max="11" width="14.7109375" style="2" bestFit="1" customWidth="1"/>
    <col min="12" max="12" width="13.140625" style="2" bestFit="1" customWidth="1"/>
    <col min="13" max="16384" width="9.140625" style="2"/>
  </cols>
  <sheetData>
    <row r="1" spans="4:11" s="57" customFormat="1" ht="63" x14ac:dyDescent="0.25">
      <c r="D1" s="1" t="s">
        <v>0</v>
      </c>
      <c r="E1" s="1" t="s">
        <v>23</v>
      </c>
      <c r="F1" s="1" t="s">
        <v>13</v>
      </c>
      <c r="G1" s="1" t="s">
        <v>14</v>
      </c>
      <c r="H1" s="1" t="s">
        <v>58</v>
      </c>
      <c r="I1" s="1" t="s">
        <v>1</v>
      </c>
      <c r="J1" s="1" t="s">
        <v>15</v>
      </c>
      <c r="K1" s="1" t="s">
        <v>57</v>
      </c>
    </row>
    <row r="2" spans="4:11" x14ac:dyDescent="0.2">
      <c r="D2" s="3" t="s">
        <v>2</v>
      </c>
      <c r="E2" s="59">
        <v>2019</v>
      </c>
      <c r="F2" s="4" t="s">
        <v>10</v>
      </c>
      <c r="G2" s="5">
        <v>19900000</v>
      </c>
      <c r="H2" s="60">
        <f>SUM(G2:G3)</f>
        <v>20900000</v>
      </c>
      <c r="I2" s="4"/>
      <c r="J2" s="5"/>
      <c r="K2" s="60">
        <f>H2</f>
        <v>20900000</v>
      </c>
    </row>
    <row r="3" spans="4:11" x14ac:dyDescent="0.2">
      <c r="D3" s="3" t="s">
        <v>3</v>
      </c>
      <c r="E3" s="59"/>
      <c r="F3" s="4" t="s">
        <v>10</v>
      </c>
      <c r="G3" s="5">
        <v>1000000</v>
      </c>
      <c r="H3" s="61"/>
      <c r="I3" s="4"/>
      <c r="J3" s="5"/>
      <c r="K3" s="61"/>
    </row>
    <row r="4" spans="4:11" x14ac:dyDescent="0.2">
      <c r="D4" s="72" t="s">
        <v>4</v>
      </c>
      <c r="E4" s="65">
        <v>2019</v>
      </c>
      <c r="F4" s="6" t="s">
        <v>56</v>
      </c>
      <c r="G4" s="7">
        <v>5500000</v>
      </c>
      <c r="H4" s="66">
        <f>SUM(G4:G5)</f>
        <v>5590000</v>
      </c>
      <c r="I4" s="8"/>
      <c r="J4" s="7"/>
      <c r="K4" s="66">
        <f>H4</f>
        <v>5590000</v>
      </c>
    </row>
    <row r="5" spans="4:11" x14ac:dyDescent="0.2">
      <c r="D5" s="73"/>
      <c r="E5" s="65"/>
      <c r="F5" s="8" t="s">
        <v>11</v>
      </c>
      <c r="G5" s="7">
        <v>90000</v>
      </c>
      <c r="H5" s="67"/>
      <c r="I5" s="8"/>
      <c r="J5" s="7"/>
      <c r="K5" s="67"/>
    </row>
    <row r="6" spans="4:11" x14ac:dyDescent="0.2">
      <c r="D6" s="74" t="s">
        <v>5</v>
      </c>
      <c r="E6" s="9">
        <v>2020</v>
      </c>
      <c r="F6" s="10" t="s">
        <v>10</v>
      </c>
      <c r="G6" s="11">
        <v>15000000</v>
      </c>
      <c r="H6" s="62">
        <f>SUM(G6:G8)</f>
        <v>26000000</v>
      </c>
      <c r="I6" s="10" t="s">
        <v>16</v>
      </c>
      <c r="J6" s="11">
        <v>10000000</v>
      </c>
      <c r="K6" s="62">
        <f>SUM(H6,J6)</f>
        <v>36000000</v>
      </c>
    </row>
    <row r="7" spans="4:11" x14ac:dyDescent="0.2">
      <c r="D7" s="75"/>
      <c r="E7" s="9">
        <v>2020</v>
      </c>
      <c r="F7" s="10" t="s">
        <v>12</v>
      </c>
      <c r="G7" s="11">
        <v>5000000</v>
      </c>
      <c r="H7" s="63"/>
      <c r="I7" s="12"/>
      <c r="J7" s="13"/>
      <c r="K7" s="63"/>
    </row>
    <row r="8" spans="4:11" x14ac:dyDescent="0.2">
      <c r="D8" s="76"/>
      <c r="E8" s="9">
        <v>2019</v>
      </c>
      <c r="F8" s="10" t="s">
        <v>36</v>
      </c>
      <c r="G8" s="11">
        <v>6000000</v>
      </c>
      <c r="H8" s="64"/>
      <c r="I8" s="12"/>
      <c r="J8" s="13"/>
      <c r="K8" s="64"/>
    </row>
    <row r="9" spans="4:11" x14ac:dyDescent="0.2">
      <c r="D9" s="74" t="s">
        <v>6</v>
      </c>
      <c r="E9" s="9">
        <v>2021</v>
      </c>
      <c r="F9" s="10" t="s">
        <v>12</v>
      </c>
      <c r="G9" s="11">
        <v>20000</v>
      </c>
      <c r="H9" s="62">
        <f>G9</f>
        <v>20000</v>
      </c>
      <c r="I9" s="10" t="s">
        <v>35</v>
      </c>
      <c r="J9" s="11">
        <v>4100000</v>
      </c>
      <c r="K9" s="62">
        <f>SUM(H9,J9,J10)</f>
        <v>4570000</v>
      </c>
    </row>
    <row r="10" spans="4:11" x14ac:dyDescent="0.2">
      <c r="D10" s="75"/>
      <c r="E10" s="9"/>
      <c r="F10" s="10"/>
      <c r="G10" s="11"/>
      <c r="H10" s="63"/>
      <c r="I10" s="10" t="s">
        <v>49</v>
      </c>
      <c r="J10" s="11">
        <v>450000</v>
      </c>
      <c r="K10" s="63"/>
    </row>
    <row r="11" spans="4:11" x14ac:dyDescent="0.2">
      <c r="D11" s="76"/>
      <c r="E11" s="9"/>
      <c r="F11" s="10"/>
      <c r="G11" s="11"/>
      <c r="H11" s="63"/>
      <c r="I11" s="10"/>
      <c r="J11" s="11"/>
      <c r="K11" s="63"/>
    </row>
    <row r="12" spans="4:11" ht="25.5" x14ac:dyDescent="0.2">
      <c r="D12" s="77" t="s">
        <v>22</v>
      </c>
      <c r="E12" s="14">
        <v>2022</v>
      </c>
      <c r="F12" s="17" t="s">
        <v>12</v>
      </c>
      <c r="G12" s="16">
        <v>632000</v>
      </c>
      <c r="H12" s="18">
        <f>G12</f>
        <v>632000</v>
      </c>
      <c r="I12" s="15" t="s">
        <v>17</v>
      </c>
      <c r="J12" s="16">
        <v>3000000</v>
      </c>
      <c r="K12" s="83"/>
    </row>
    <row r="13" spans="4:11" x14ac:dyDescent="0.2">
      <c r="D13" s="78"/>
      <c r="E13" s="14"/>
      <c r="F13" s="19"/>
      <c r="G13" s="19"/>
      <c r="H13" s="20"/>
      <c r="I13" s="15" t="s">
        <v>18</v>
      </c>
      <c r="J13" s="16">
        <v>50000</v>
      </c>
      <c r="K13" s="83"/>
    </row>
    <row r="14" spans="4:11" x14ac:dyDescent="0.2">
      <c r="D14" s="78"/>
      <c r="E14" s="14"/>
      <c r="F14" s="19"/>
      <c r="G14" s="19"/>
      <c r="H14" s="20"/>
      <c r="I14" s="15" t="s">
        <v>19</v>
      </c>
      <c r="J14" s="16">
        <v>50000</v>
      </c>
      <c r="K14" s="83"/>
    </row>
    <row r="15" spans="4:11" x14ac:dyDescent="0.2">
      <c r="D15" s="78"/>
      <c r="E15" s="14"/>
      <c r="F15" s="19"/>
      <c r="G15" s="19"/>
      <c r="H15" s="21"/>
      <c r="I15" s="15" t="s">
        <v>20</v>
      </c>
      <c r="J15" s="16">
        <v>61749</v>
      </c>
      <c r="K15" s="83"/>
    </row>
    <row r="16" spans="4:11" x14ac:dyDescent="0.2">
      <c r="D16" s="79"/>
      <c r="E16" s="14"/>
      <c r="F16" s="22"/>
      <c r="G16" s="23"/>
      <c r="H16" s="21"/>
      <c r="I16" s="15" t="s">
        <v>21</v>
      </c>
      <c r="J16" s="16">
        <v>25000</v>
      </c>
      <c r="K16" s="83"/>
    </row>
    <row r="17" spans="4:11" x14ac:dyDescent="0.2">
      <c r="D17" s="24" t="s">
        <v>48</v>
      </c>
      <c r="E17" s="25">
        <v>2020</v>
      </c>
      <c r="F17" s="26" t="s">
        <v>37</v>
      </c>
      <c r="G17" s="27">
        <v>500000</v>
      </c>
      <c r="H17" s="28">
        <f>G17</f>
        <v>500000</v>
      </c>
      <c r="I17" s="29" t="s">
        <v>47</v>
      </c>
      <c r="J17" s="27">
        <v>200000</v>
      </c>
      <c r="K17" s="30">
        <f>J17+H17</f>
        <v>700000</v>
      </c>
    </row>
    <row r="18" spans="4:11" x14ac:dyDescent="0.2">
      <c r="D18" s="24" t="s">
        <v>38</v>
      </c>
      <c r="E18" s="31">
        <v>2019</v>
      </c>
      <c r="F18" s="26" t="s">
        <v>39</v>
      </c>
      <c r="G18" s="27">
        <v>58876</v>
      </c>
      <c r="H18" s="28">
        <f t="shared" ref="H18:H23" si="0">G18</f>
        <v>58876</v>
      </c>
      <c r="I18" s="29"/>
      <c r="J18" s="27"/>
      <c r="K18" s="30">
        <f t="shared" ref="K18:K23" si="1">H18</f>
        <v>58876</v>
      </c>
    </row>
    <row r="19" spans="4:11" x14ac:dyDescent="0.2">
      <c r="D19" s="24" t="s">
        <v>40</v>
      </c>
      <c r="E19" s="31">
        <v>2020</v>
      </c>
      <c r="F19" s="26" t="s">
        <v>39</v>
      </c>
      <c r="G19" s="27">
        <v>104929</v>
      </c>
      <c r="H19" s="28">
        <f t="shared" si="0"/>
        <v>104929</v>
      </c>
      <c r="I19" s="29"/>
      <c r="J19" s="27"/>
      <c r="K19" s="30">
        <f t="shared" si="1"/>
        <v>104929</v>
      </c>
    </row>
    <row r="20" spans="4:11" x14ac:dyDescent="0.2">
      <c r="D20" s="24" t="s">
        <v>41</v>
      </c>
      <c r="E20" s="31">
        <v>2019</v>
      </c>
      <c r="F20" s="26" t="s">
        <v>54</v>
      </c>
      <c r="G20" s="27">
        <v>293056</v>
      </c>
      <c r="H20" s="28">
        <f t="shared" si="0"/>
        <v>293056</v>
      </c>
      <c r="I20" s="29"/>
      <c r="J20" s="27"/>
      <c r="K20" s="30">
        <f t="shared" si="1"/>
        <v>293056</v>
      </c>
    </row>
    <row r="21" spans="4:11" x14ac:dyDescent="0.2">
      <c r="D21" s="24" t="s">
        <v>55</v>
      </c>
      <c r="E21" s="31">
        <v>2022</v>
      </c>
      <c r="F21" s="26" t="s">
        <v>42</v>
      </c>
      <c r="G21" s="27">
        <v>137846</v>
      </c>
      <c r="H21" s="28">
        <f t="shared" si="0"/>
        <v>137846</v>
      </c>
      <c r="I21" s="29"/>
      <c r="J21" s="27"/>
      <c r="K21" s="30">
        <f t="shared" si="1"/>
        <v>137846</v>
      </c>
    </row>
    <row r="22" spans="4:11" ht="25.5" x14ac:dyDescent="0.2">
      <c r="D22" s="24" t="s">
        <v>43</v>
      </c>
      <c r="E22" s="31">
        <v>2021</v>
      </c>
      <c r="F22" s="26" t="s">
        <v>44</v>
      </c>
      <c r="G22" s="27">
        <v>50000</v>
      </c>
      <c r="H22" s="28">
        <f t="shared" si="0"/>
        <v>50000</v>
      </c>
      <c r="I22" s="29"/>
      <c r="J22" s="27"/>
      <c r="K22" s="30">
        <f t="shared" si="1"/>
        <v>50000</v>
      </c>
    </row>
    <row r="23" spans="4:11" x14ac:dyDescent="0.2">
      <c r="D23" s="24" t="s">
        <v>45</v>
      </c>
      <c r="E23" s="31">
        <v>2022</v>
      </c>
      <c r="F23" s="26" t="s">
        <v>46</v>
      </c>
      <c r="G23" s="27">
        <v>655095</v>
      </c>
      <c r="H23" s="28">
        <f t="shared" si="0"/>
        <v>655095</v>
      </c>
      <c r="I23" s="27">
        <v>0</v>
      </c>
      <c r="J23" s="27">
        <v>0</v>
      </c>
      <c r="K23" s="30">
        <f t="shared" si="1"/>
        <v>655095</v>
      </c>
    </row>
    <row r="24" spans="4:11" ht="35.25" customHeight="1" x14ac:dyDescent="0.2">
      <c r="D24" s="80" t="s">
        <v>7</v>
      </c>
      <c r="E24" s="32">
        <v>2021</v>
      </c>
      <c r="F24" s="33" t="s">
        <v>28</v>
      </c>
      <c r="G24" s="34"/>
      <c r="H24" s="81">
        <f>SUM(G25:G28)</f>
        <v>56120000</v>
      </c>
      <c r="I24" s="32"/>
      <c r="J24" s="32"/>
      <c r="K24" s="84">
        <f>H24</f>
        <v>56120000</v>
      </c>
    </row>
    <row r="25" spans="4:11" x14ac:dyDescent="0.2">
      <c r="D25" s="80"/>
      <c r="E25" s="32">
        <v>2021</v>
      </c>
      <c r="F25" s="35" t="s">
        <v>24</v>
      </c>
      <c r="G25" s="36">
        <v>35000000</v>
      </c>
      <c r="H25" s="82"/>
      <c r="I25" s="32"/>
      <c r="J25" s="32"/>
      <c r="K25" s="85"/>
    </row>
    <row r="26" spans="4:11" x14ac:dyDescent="0.2">
      <c r="D26" s="80"/>
      <c r="E26" s="32">
        <v>2021</v>
      </c>
      <c r="F26" s="35" t="s">
        <v>25</v>
      </c>
      <c r="G26" s="36">
        <v>15000000</v>
      </c>
      <c r="H26" s="82"/>
      <c r="I26" s="32"/>
      <c r="J26" s="32"/>
      <c r="K26" s="85"/>
    </row>
    <row r="27" spans="4:11" x14ac:dyDescent="0.2">
      <c r="D27" s="80"/>
      <c r="E27" s="32">
        <v>2021</v>
      </c>
      <c r="F27" s="37" t="s">
        <v>26</v>
      </c>
      <c r="G27" s="36">
        <v>5000000</v>
      </c>
      <c r="H27" s="82"/>
      <c r="I27" s="32"/>
      <c r="J27" s="32"/>
      <c r="K27" s="86"/>
    </row>
    <row r="28" spans="4:11" x14ac:dyDescent="0.2">
      <c r="D28" s="80"/>
      <c r="E28" s="32">
        <v>2021</v>
      </c>
      <c r="F28" s="37" t="s">
        <v>27</v>
      </c>
      <c r="G28" s="36">
        <v>1120000</v>
      </c>
      <c r="H28" s="82"/>
      <c r="I28" s="32"/>
      <c r="J28" s="32"/>
      <c r="K28" s="34"/>
    </row>
    <row r="29" spans="4:11" x14ac:dyDescent="0.2">
      <c r="D29" s="38" t="s">
        <v>32</v>
      </c>
      <c r="E29" s="39"/>
      <c r="F29" s="39" t="s">
        <v>31</v>
      </c>
      <c r="G29" s="40">
        <v>6500000</v>
      </c>
      <c r="H29" s="41">
        <f>G29</f>
        <v>6500000</v>
      </c>
      <c r="I29" s="39" t="s">
        <v>35</v>
      </c>
      <c r="J29" s="40">
        <v>7500000</v>
      </c>
      <c r="K29" s="41">
        <f>SUM(H29,J29)</f>
        <v>14000000</v>
      </c>
    </row>
    <row r="30" spans="4:11" x14ac:dyDescent="0.2">
      <c r="D30" s="68" t="s">
        <v>33</v>
      </c>
      <c r="E30" s="39"/>
      <c r="F30" s="39" t="s">
        <v>31</v>
      </c>
      <c r="G30" s="40">
        <v>10940000</v>
      </c>
      <c r="H30" s="70">
        <f>G30+G31</f>
        <v>15400000</v>
      </c>
      <c r="I30" s="39" t="s">
        <v>35</v>
      </c>
      <c r="J30" s="40">
        <v>8620000</v>
      </c>
      <c r="K30" s="70">
        <f>SUM(H30,J30)</f>
        <v>24020000</v>
      </c>
    </row>
    <row r="31" spans="4:11" x14ac:dyDescent="0.2">
      <c r="D31" s="69"/>
      <c r="E31" s="39"/>
      <c r="F31" s="42" t="s">
        <v>34</v>
      </c>
      <c r="G31" s="43">
        <v>4460000</v>
      </c>
      <c r="H31" s="71"/>
      <c r="I31" s="42"/>
      <c r="J31" s="39"/>
      <c r="K31" s="71"/>
    </row>
    <row r="32" spans="4:11" x14ac:dyDescent="0.2">
      <c r="D32" s="44" t="s">
        <v>51</v>
      </c>
      <c r="E32" s="39">
        <v>2021</v>
      </c>
      <c r="F32" s="42" t="s">
        <v>52</v>
      </c>
      <c r="G32" s="43">
        <v>6800000</v>
      </c>
      <c r="H32" s="45">
        <f>G32</f>
        <v>6800000</v>
      </c>
      <c r="I32" s="42"/>
      <c r="J32" s="39"/>
      <c r="K32" s="45">
        <f>H32</f>
        <v>6800000</v>
      </c>
    </row>
    <row r="33" spans="4:12" x14ac:dyDescent="0.2">
      <c r="D33" s="44" t="s">
        <v>53</v>
      </c>
      <c r="E33" s="39">
        <v>2021</v>
      </c>
      <c r="F33" s="42" t="s">
        <v>52</v>
      </c>
      <c r="G33" s="43">
        <v>2000000</v>
      </c>
      <c r="H33" s="45">
        <f>G33</f>
        <v>2000000</v>
      </c>
      <c r="I33" s="42"/>
      <c r="J33" s="39"/>
      <c r="K33" s="45">
        <f>H33</f>
        <v>2000000</v>
      </c>
    </row>
    <row r="34" spans="4:12" x14ac:dyDescent="0.2">
      <c r="D34" s="46" t="s">
        <v>29</v>
      </c>
      <c r="E34" s="47">
        <v>2022</v>
      </c>
      <c r="F34" s="47" t="s">
        <v>30</v>
      </c>
      <c r="G34" s="48">
        <v>84600000</v>
      </c>
      <c r="H34" s="49">
        <f>G34</f>
        <v>84600000</v>
      </c>
      <c r="I34" s="47"/>
      <c r="J34" s="47"/>
      <c r="K34" s="49">
        <f>H34</f>
        <v>84600000</v>
      </c>
    </row>
    <row r="35" spans="4:12" x14ac:dyDescent="0.2">
      <c r="D35" s="50" t="s">
        <v>8</v>
      </c>
      <c r="E35" s="51"/>
      <c r="F35" s="51" t="s">
        <v>50</v>
      </c>
      <c r="G35" s="52">
        <v>1100000</v>
      </c>
      <c r="H35" s="53">
        <v>1100000</v>
      </c>
      <c r="I35" s="52"/>
      <c r="J35" s="52"/>
      <c r="K35" s="53">
        <f>H35</f>
        <v>1100000</v>
      </c>
    </row>
    <row r="36" spans="4:12" ht="32.25" customHeight="1" thickBot="1" x14ac:dyDescent="0.25">
      <c r="D36" s="54" t="s">
        <v>9</v>
      </c>
      <c r="E36" s="54"/>
      <c r="F36" s="54"/>
      <c r="G36" s="55"/>
      <c r="H36" s="55">
        <f>SUM(H2:H35)</f>
        <v>227461802</v>
      </c>
      <c r="I36" s="55"/>
      <c r="J36" s="55">
        <f>SUM(J2:J35)</f>
        <v>34056749</v>
      </c>
      <c r="K36" s="55">
        <f>SUM(K2:K35)</f>
        <v>257699802</v>
      </c>
      <c r="L36" s="58"/>
    </row>
    <row r="37" spans="4:12" ht="13.5" thickTop="1" x14ac:dyDescent="0.2"/>
  </sheetData>
  <mergeCells count="21">
    <mergeCell ref="D30:D31"/>
    <mergeCell ref="H30:H31"/>
    <mergeCell ref="K30:K31"/>
    <mergeCell ref="D4:D5"/>
    <mergeCell ref="D9:D11"/>
    <mergeCell ref="D12:D16"/>
    <mergeCell ref="D24:D28"/>
    <mergeCell ref="D6:D8"/>
    <mergeCell ref="H24:H28"/>
    <mergeCell ref="K12:K16"/>
    <mergeCell ref="K24:K27"/>
    <mergeCell ref="K9:K11"/>
    <mergeCell ref="E2:E3"/>
    <mergeCell ref="K2:K3"/>
    <mergeCell ref="H2:H3"/>
    <mergeCell ref="H9:H11"/>
    <mergeCell ref="K6:K8"/>
    <mergeCell ref="H6:H8"/>
    <mergeCell ref="E4:E5"/>
    <mergeCell ref="K4:K5"/>
    <mergeCell ref="H4:H5"/>
  </mergeCells>
  <pageMargins left="0.70866141732283472" right="0.70866141732283472" top="0.74803149606299213" bottom="0.74803149606299213" header="0.31496062992125984" footer="0.31496062992125984"/>
  <pageSetup paperSize="8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Hayde</dc:creator>
  <cp:lastModifiedBy>Kim McGrath</cp:lastModifiedBy>
  <cp:lastPrinted>2022-08-30T03:45:09Z</cp:lastPrinted>
  <dcterms:created xsi:type="dcterms:W3CDTF">2022-06-27T22:11:01Z</dcterms:created>
  <dcterms:modified xsi:type="dcterms:W3CDTF">2022-08-30T03:45:14Z</dcterms:modified>
</cp:coreProperties>
</file>